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vyra\"/>
    </mc:Choice>
  </mc:AlternateContent>
  <xr:revisionPtr revIDLastSave="0" documentId="13_ncr:1_{FBFEF73C-236E-4462-AF66-91EA2B7CD41B}" xr6:coauthVersionLast="47" xr6:coauthVersionMax="47" xr10:uidLastSave="{00000000-0000-0000-0000-000000000000}"/>
  <bookViews>
    <workbookView xWindow="204" yWindow="300" windowWidth="19728" windowHeight="13068" xr2:uid="{00000000-000D-0000-FFFF-FFFF00000000}"/>
  </bookViews>
  <sheets>
    <sheet name="stat2425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6" i="1" l="1"/>
  <c r="P7" i="1"/>
  <c r="P11" i="1"/>
  <c r="P15" i="1"/>
  <c r="P13" i="1"/>
  <c r="P8" i="1"/>
  <c r="P14" i="1"/>
  <c r="P6" i="1"/>
  <c r="P10" i="1"/>
  <c r="P9" i="1"/>
  <c r="P12" i="1"/>
  <c r="L41" i="1"/>
  <c r="L30" i="1" s="1"/>
  <c r="L32" i="1" s="1"/>
  <c r="E41" i="1"/>
  <c r="E30" i="1" s="1"/>
  <c r="E32" i="1" s="1"/>
  <c r="K41" i="1"/>
  <c r="K30" i="1" s="1"/>
  <c r="K32" i="1" s="1"/>
  <c r="S16" i="1"/>
  <c r="I41" i="1"/>
  <c r="I30" i="1" s="1"/>
  <c r="I32" i="1" s="1"/>
  <c r="H41" i="1"/>
  <c r="H30" i="1" s="1"/>
  <c r="H32" i="1" s="1"/>
  <c r="C41" i="1"/>
  <c r="C30" i="1" s="1"/>
  <c r="C32" i="1" s="1"/>
  <c r="F41" i="1"/>
  <c r="F30" i="1" s="1"/>
  <c r="F32" i="1" s="1"/>
  <c r="O16" i="1"/>
  <c r="N16" i="1"/>
  <c r="L16" i="1"/>
  <c r="M16" i="1"/>
  <c r="K16" i="1"/>
  <c r="J16" i="1"/>
  <c r="J41" i="1"/>
  <c r="J30" i="1"/>
  <c r="J32" i="1" s="1"/>
  <c r="D41" i="1"/>
  <c r="D30" i="1"/>
  <c r="D32" i="1" s="1"/>
  <c r="G41" i="1"/>
  <c r="G30" i="1" s="1"/>
  <c r="G32" i="1" s="1"/>
  <c r="I16" i="1"/>
  <c r="H16" i="1"/>
  <c r="G16" i="1"/>
  <c r="F16" i="1"/>
  <c r="E16" i="1"/>
  <c r="D16" i="1"/>
  <c r="C16" i="1"/>
  <c r="M26" i="1"/>
  <c r="M40" i="1"/>
  <c r="M39" i="1"/>
  <c r="M38" i="1"/>
  <c r="M37" i="1"/>
  <c r="M31" i="1"/>
  <c r="M29" i="1"/>
  <c r="M28" i="1"/>
  <c r="M27" i="1"/>
  <c r="M25" i="1"/>
  <c r="M24" i="1"/>
  <c r="M23" i="1"/>
  <c r="M22" i="1"/>
  <c r="M21" i="1"/>
  <c r="M41" i="1" l="1"/>
  <c r="R9" i="1"/>
  <c r="R8" i="1"/>
  <c r="R12" i="1"/>
  <c r="R13" i="1"/>
  <c r="R7" i="1"/>
  <c r="R15" i="1"/>
  <c r="R10" i="1"/>
  <c r="R14" i="1"/>
  <c r="R6" i="1"/>
  <c r="M32" i="1"/>
  <c r="M30" i="1"/>
  <c r="R11" i="1"/>
  <c r="P16" i="1"/>
  <c r="R16" i="1" l="1"/>
</calcChain>
</file>

<file path=xl/sharedStrings.xml><?xml version="1.0" encoding="utf-8"?>
<sst xmlns="http://schemas.openxmlformats.org/spreadsheetml/2006/main" count="55" uniqueCount="32">
  <si>
    <t>Antal rätt</t>
  </si>
  <si>
    <t>Player</t>
  </si>
  <si>
    <t>S:a</t>
  </si>
  <si>
    <t>Snitt</t>
  </si>
  <si>
    <t>Kr/Rätt</t>
  </si>
  <si>
    <t>Totalodds</t>
  </si>
  <si>
    <t>Svinto</t>
  </si>
  <si>
    <t>Kratz</t>
  </si>
  <si>
    <t>Micko</t>
  </si>
  <si>
    <t>Peo</t>
  </si>
  <si>
    <t>Terje</t>
  </si>
  <si>
    <t>Stig</t>
  </si>
  <si>
    <t>Set/Player</t>
  </si>
  <si>
    <t>TOTALT</t>
  </si>
  <si>
    <t>Breakeven</t>
  </si>
  <si>
    <t>UTFALL</t>
  </si>
  <si>
    <t>Kvart</t>
  </si>
  <si>
    <t>Semi</t>
  </si>
  <si>
    <t>Final</t>
  </si>
  <si>
    <t>Kvartsfinal</t>
  </si>
  <si>
    <t>Semifinal</t>
  </si>
  <si>
    <t>DELTOTAL</t>
  </si>
  <si>
    <t>TOTAL</t>
  </si>
  <si>
    <t>B-final</t>
  </si>
  <si>
    <t>Bottenfinal</t>
  </si>
  <si>
    <t>Rulle</t>
  </si>
  <si>
    <t>Kjelle</t>
  </si>
  <si>
    <t>Jörgen</t>
  </si>
  <si>
    <t>Janne</t>
  </si>
  <si>
    <t>Totalt Play-off</t>
  </si>
  <si>
    <r>
      <t xml:space="preserve">Inspelade pengar Play-off </t>
    </r>
    <r>
      <rPr>
        <b/>
        <sz val="11"/>
        <color indexed="10"/>
        <rFont val="Arial"/>
        <family val="2"/>
      </rPr>
      <t>(ingår i TOTAL ovan)</t>
    </r>
  </si>
  <si>
    <t>STATISTIK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</si>
</sst>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.000"/>
  </numFmts>
  <fonts count="26" x14ac:knownFonts="1">
    <font>
      <sz val="10"/>
      <name val="Arial"/>
    </font>
    <font>
      <sz val="8"/>
      <name val="Arial"/>
      <family val="2"/>
    </font>
    <font>
      <b/>
      <sz val="14"/>
      <color indexed="17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0"/>
      <color indexed="10"/>
      <name val="Arial"/>
      <family val="2"/>
    </font>
    <font>
      <i/>
      <sz val="8"/>
      <color indexed="10"/>
      <name val="Arial"/>
      <family val="2"/>
    </font>
    <font>
      <b/>
      <sz val="12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sz val="9"/>
      <color indexed="17"/>
      <name val="Arial"/>
      <family val="2"/>
    </font>
    <font>
      <sz val="8"/>
      <name val="Arial"/>
      <family val="2"/>
    </font>
    <font>
      <b/>
      <sz val="8"/>
      <color indexed="17"/>
      <name val="Arial"/>
      <family val="2"/>
    </font>
    <font>
      <b/>
      <sz val="9"/>
      <color indexed="12"/>
      <name val="Arial"/>
      <family val="2"/>
    </font>
    <font>
      <b/>
      <sz val="11"/>
      <color indexed="12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  <font>
      <sz val="11"/>
      <color rgb="FF9C6500"/>
      <name val="Calibri"/>
      <family val="2"/>
      <scheme val="minor"/>
    </font>
    <font>
      <b/>
      <sz val="10"/>
      <color rgb="FF0000FF"/>
      <name val="Arial"/>
      <family val="2"/>
    </font>
    <font>
      <b/>
      <sz val="10"/>
      <color rgb="FF002060"/>
      <name val="Arial"/>
      <family val="2"/>
    </font>
    <font>
      <b/>
      <sz val="10"/>
      <color theme="3" tint="-0.249977111117893"/>
      <name val="Arial"/>
      <family val="2"/>
    </font>
    <font>
      <sz val="10"/>
      <color rgb="FF4F6228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4" borderId="0" applyNumberFormat="0" applyBorder="0" applyAlignment="0" applyProtection="0"/>
  </cellStyleXfs>
  <cellXfs count="75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2" fontId="8" fillId="5" borderId="4" xfId="0" applyNumberFormat="1" applyFont="1" applyFill="1" applyBorder="1"/>
    <xf numFmtId="2" fontId="19" fillId="5" borderId="4" xfId="0" applyNumberFormat="1" applyFont="1" applyFill="1" applyBorder="1"/>
    <xf numFmtId="2" fontId="19" fillId="5" borderId="5" xfId="0" applyNumberFormat="1" applyFont="1" applyFill="1" applyBorder="1" applyAlignment="1">
      <alignment horizontal="center"/>
    </xf>
    <xf numFmtId="2" fontId="9" fillId="5" borderId="5" xfId="0" applyNumberFormat="1" applyFont="1" applyFill="1" applyBorder="1" applyAlignment="1">
      <alignment horizontal="center"/>
    </xf>
    <xf numFmtId="2" fontId="9" fillId="5" borderId="4" xfId="0" applyNumberFormat="1" applyFont="1" applyFill="1" applyBorder="1"/>
    <xf numFmtId="2" fontId="20" fillId="5" borderId="4" xfId="0" applyNumberFormat="1" applyFont="1" applyFill="1" applyBorder="1"/>
    <xf numFmtId="2" fontId="21" fillId="5" borderId="4" xfId="0" applyNumberFormat="1" applyFont="1" applyFill="1" applyBorder="1"/>
    <xf numFmtId="2" fontId="20" fillId="5" borderId="5" xfId="0" applyNumberFormat="1" applyFont="1" applyFill="1" applyBorder="1" applyAlignment="1">
      <alignment horizontal="center"/>
    </xf>
    <xf numFmtId="2" fontId="3" fillId="2" borderId="0" xfId="0" applyNumberFormat="1" applyFont="1" applyFill="1"/>
    <xf numFmtId="0" fontId="4" fillId="3" borderId="0" xfId="0" applyFont="1" applyFill="1"/>
    <xf numFmtId="2" fontId="4" fillId="3" borderId="0" xfId="0" applyNumberFormat="1" applyFont="1" applyFill="1"/>
    <xf numFmtId="0" fontId="11" fillId="2" borderId="0" xfId="0" applyFont="1" applyFill="1"/>
    <xf numFmtId="0" fontId="12" fillId="5" borderId="1" xfId="0" applyFont="1" applyFill="1" applyBorder="1" applyAlignment="1">
      <alignment horizontal="center"/>
    </xf>
    <xf numFmtId="0" fontId="11" fillId="6" borderId="0" xfId="0" applyFont="1" applyFill="1"/>
    <xf numFmtId="0" fontId="15" fillId="6" borderId="0" xfId="0" applyFont="1" applyFill="1" applyAlignment="1">
      <alignment horizontal="center" vertical="top" wrapText="1"/>
    </xf>
    <xf numFmtId="164" fontId="11" fillId="6" borderId="0" xfId="0" applyNumberFormat="1" applyFont="1" applyFill="1"/>
    <xf numFmtId="2" fontId="15" fillId="6" borderId="0" xfId="0" applyNumberFormat="1" applyFont="1" applyFill="1" applyAlignment="1">
      <alignment horizontal="center" vertical="top" wrapText="1"/>
    </xf>
    <xf numFmtId="0" fontId="8" fillId="5" borderId="6" xfId="0" applyFont="1" applyFill="1" applyBorder="1"/>
    <xf numFmtId="0" fontId="8" fillId="5" borderId="7" xfId="0" applyFont="1" applyFill="1" applyBorder="1"/>
    <xf numFmtId="164" fontId="15" fillId="6" borderId="0" xfId="0" applyNumberFormat="1" applyFont="1" applyFill="1" applyAlignment="1">
      <alignment horizontal="center" vertical="top" wrapText="1"/>
    </xf>
    <xf numFmtId="2" fontId="11" fillId="3" borderId="0" xfId="0" applyNumberFormat="1" applyFont="1" applyFill="1"/>
    <xf numFmtId="1" fontId="9" fillId="5" borderId="4" xfId="0" applyNumberFormat="1" applyFont="1" applyFill="1" applyBorder="1"/>
    <xf numFmtId="1" fontId="16" fillId="5" borderId="3" xfId="0" applyNumberFormat="1" applyFont="1" applyFill="1" applyBorder="1"/>
    <xf numFmtId="1" fontId="20" fillId="2" borderId="4" xfId="0" applyNumberFormat="1" applyFont="1" applyFill="1" applyBorder="1"/>
    <xf numFmtId="1" fontId="9" fillId="2" borderId="0" xfId="0" applyNumberFormat="1" applyFont="1" applyFill="1"/>
    <xf numFmtId="0" fontId="3" fillId="0" borderId="0" xfId="0" applyFont="1"/>
    <xf numFmtId="0" fontId="1" fillId="6" borderId="0" xfId="0" applyFont="1" applyFill="1" applyAlignment="1">
      <alignment wrapText="1"/>
    </xf>
    <xf numFmtId="164" fontId="1" fillId="6" borderId="0" xfId="0" applyNumberFormat="1" applyFont="1" applyFill="1" applyAlignment="1">
      <alignment wrapText="1"/>
    </xf>
    <xf numFmtId="0" fontId="22" fillId="5" borderId="4" xfId="0" applyFont="1" applyFill="1" applyBorder="1"/>
    <xf numFmtId="164" fontId="1" fillId="3" borderId="0" xfId="0" applyNumberFormat="1" applyFont="1" applyFill="1"/>
    <xf numFmtId="165" fontId="1" fillId="2" borderId="0" xfId="0" applyNumberFormat="1" applyFont="1" applyFill="1"/>
    <xf numFmtId="2" fontId="1" fillId="2" borderId="0" xfId="0" applyNumberFormat="1" applyFont="1" applyFill="1"/>
    <xf numFmtId="164" fontId="1" fillId="6" borderId="0" xfId="0" applyNumberFormat="1" applyFont="1" applyFill="1"/>
    <xf numFmtId="2" fontId="23" fillId="3" borderId="0" xfId="0" applyNumberFormat="1" applyFont="1" applyFill="1"/>
    <xf numFmtId="2" fontId="1" fillId="6" borderId="0" xfId="0" applyNumberFormat="1" applyFont="1" applyFill="1" applyAlignment="1">
      <alignment vertical="top" wrapText="1"/>
    </xf>
    <xf numFmtId="2" fontId="11" fillId="6" borderId="0" xfId="0" applyNumberFormat="1" applyFont="1" applyFill="1"/>
    <xf numFmtId="0" fontId="24" fillId="5" borderId="4" xfId="0" applyFont="1" applyFill="1" applyBorder="1"/>
    <xf numFmtId="2" fontId="19" fillId="5" borderId="8" xfId="0" applyNumberFormat="1" applyFont="1" applyFill="1" applyBorder="1" applyAlignment="1">
      <alignment horizontal="center"/>
    </xf>
    <xf numFmtId="2" fontId="25" fillId="5" borderId="8" xfId="0" applyNumberFormat="1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8" fillId="5" borderId="6" xfId="0" applyFont="1" applyFill="1" applyBorder="1"/>
    <xf numFmtId="0" fontId="8" fillId="5" borderId="7" xfId="0" applyFont="1" applyFill="1" applyBorder="1"/>
    <xf numFmtId="0" fontId="8" fillId="5" borderId="6" xfId="0" applyFont="1" applyFill="1" applyBorder="1" applyAlignment="1">
      <alignment horizontal="right"/>
    </xf>
    <xf numFmtId="0" fontId="8" fillId="5" borderId="7" xfId="0" applyFont="1" applyFill="1" applyBorder="1" applyAlignment="1">
      <alignment horizontal="right"/>
    </xf>
    <xf numFmtId="0" fontId="20" fillId="5" borderId="6" xfId="0" applyFont="1" applyFill="1" applyBorder="1" applyAlignment="1">
      <alignment horizontal="right"/>
    </xf>
    <xf numFmtId="0" fontId="20" fillId="5" borderId="7" xfId="0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0" fontId="7" fillId="2" borderId="0" xfId="0" applyFont="1" applyFill="1"/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1" fontId="14" fillId="2" borderId="3" xfId="0" applyNumberFormat="1" applyFont="1" applyFill="1" applyBorder="1"/>
    <xf numFmtId="0" fontId="4" fillId="0" borderId="3" xfId="0" applyFont="1" applyBorder="1"/>
    <xf numFmtId="0" fontId="13" fillId="2" borderId="3" xfId="0" applyFont="1" applyFill="1" applyBorder="1" applyAlignment="1">
      <alignment horizontal="right"/>
    </xf>
    <xf numFmtId="0" fontId="14" fillId="5" borderId="6" xfId="0" applyFont="1" applyFill="1" applyBorder="1" applyAlignment="1">
      <alignment horizontal="right"/>
    </xf>
    <xf numFmtId="0" fontId="14" fillId="5" borderId="7" xfId="0" applyFont="1" applyFill="1" applyBorder="1" applyAlignment="1">
      <alignment horizontal="right"/>
    </xf>
    <xf numFmtId="0" fontId="4" fillId="6" borderId="7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right"/>
    </xf>
    <xf numFmtId="0" fontId="9" fillId="2" borderId="7" xfId="0" applyFont="1" applyFill="1" applyBorder="1" applyAlignment="1">
      <alignment horizontal="right"/>
    </xf>
    <xf numFmtId="0" fontId="14" fillId="2" borderId="2" xfId="0" applyFont="1" applyFill="1" applyBorder="1" applyAlignment="1">
      <alignment horizontal="right"/>
    </xf>
    <xf numFmtId="0" fontId="14" fillId="2" borderId="0" xfId="0" applyFont="1" applyFill="1" applyAlignment="1">
      <alignment horizontal="right"/>
    </xf>
    <xf numFmtId="1" fontId="14" fillId="2" borderId="0" xfId="0" applyNumberFormat="1" applyFont="1" applyFill="1"/>
    <xf numFmtId="0" fontId="4" fillId="0" borderId="0" xfId="0" applyFont="1"/>
  </cellXfs>
  <cellStyles count="2">
    <cellStyle name="Neutral" xfId="1" builtinId="28" customBuiltin="1"/>
    <cellStyle name="Normal" xfId="0" builtinId="0"/>
  </cellStyles>
  <dxfs count="0"/>
  <tableStyles count="0" defaultTableStyle="TableStyleMedium9" defaultPivotStyle="PivotStyleLight16"/>
  <colors>
    <mruColors>
      <color rgb="FF4F6228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showGridLines="0" tabSelected="1" zoomScale="110" zoomScaleNormal="110" workbookViewId="0">
      <selection activeCell="E31" sqref="E31"/>
    </sheetView>
  </sheetViews>
  <sheetFormatPr defaultColWidth="9.21875" defaultRowHeight="13.2" x14ac:dyDescent="0.25"/>
  <cols>
    <col min="1" max="2" width="5.5546875" style="3" customWidth="1"/>
    <col min="3" max="7" width="6.5546875" style="3" customWidth="1"/>
    <col min="8" max="9" width="7.5546875" style="3" customWidth="1"/>
    <col min="10" max="15" width="6.5546875" style="3" customWidth="1"/>
    <col min="16" max="16" width="7.21875" style="3" bestFit="1" customWidth="1"/>
    <col min="17" max="17" width="6.5546875" style="3" customWidth="1"/>
    <col min="18" max="18" width="7.21875" style="3" customWidth="1"/>
    <col min="19" max="19" width="10.5546875" style="3" customWidth="1"/>
    <col min="20" max="20" width="3.5546875" style="3" customWidth="1"/>
    <col min="21" max="16384" width="9.21875" style="3"/>
  </cols>
  <sheetData>
    <row r="1" spans="1:20" ht="18" customHeight="1" x14ac:dyDescent="0.3">
      <c r="A1" s="59" t="s">
        <v>31</v>
      </c>
      <c r="B1" s="59"/>
      <c r="C1" s="59"/>
      <c r="D1" s="59"/>
      <c r="E1" s="59"/>
      <c r="F1" s="59"/>
      <c r="G1" s="59"/>
      <c r="H1" s="59"/>
      <c r="I1" s="59"/>
      <c r="J1" s="1"/>
      <c r="K1" s="1"/>
      <c r="L1" s="1"/>
      <c r="M1" s="1"/>
      <c r="N1" s="1"/>
      <c r="O1" s="1"/>
      <c r="P1" s="2"/>
      <c r="Q1" s="2"/>
      <c r="R1" s="2"/>
      <c r="S1" s="2"/>
      <c r="T1" s="2"/>
    </row>
    <row r="2" spans="1:20" ht="10.050000000000001" customHeight="1" x14ac:dyDescent="0.25">
      <c r="A2" s="2"/>
      <c r="B2" s="2"/>
      <c r="C2" s="2"/>
      <c r="D2" s="2"/>
      <c r="E2" s="2"/>
      <c r="F2" s="2"/>
      <c r="G2" s="2"/>
      <c r="H2" s="4"/>
      <c r="I2" s="5"/>
      <c r="J2" s="5"/>
      <c r="K2" s="5"/>
      <c r="L2" s="5"/>
      <c r="M2" s="5"/>
      <c r="N2" s="5"/>
      <c r="O2" s="5"/>
      <c r="P2" s="2"/>
      <c r="Q2" s="2"/>
      <c r="R2" s="2"/>
      <c r="S2" s="2"/>
      <c r="T2" s="2"/>
    </row>
    <row r="3" spans="1:20" ht="15.75" customHeight="1" x14ac:dyDescent="0.3">
      <c r="A3" s="60" t="s">
        <v>0</v>
      </c>
      <c r="B3" s="60"/>
      <c r="C3" s="2"/>
      <c r="D3" s="2"/>
      <c r="E3" s="2"/>
      <c r="F3" s="2"/>
      <c r="G3" s="2"/>
      <c r="H3" s="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5.0999999999999996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2.75" customHeight="1" x14ac:dyDescent="0.25">
      <c r="A5" s="61" t="s">
        <v>1</v>
      </c>
      <c r="B5" s="62"/>
      <c r="C5" s="8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I5" s="8">
        <v>7</v>
      </c>
      <c r="J5" s="8">
        <v>8</v>
      </c>
      <c r="K5" s="8">
        <v>9</v>
      </c>
      <c r="L5" s="8" t="s">
        <v>16</v>
      </c>
      <c r="M5" s="8" t="s">
        <v>17</v>
      </c>
      <c r="N5" s="8" t="s">
        <v>23</v>
      </c>
      <c r="O5" s="8" t="s">
        <v>18</v>
      </c>
      <c r="P5" s="8" t="s">
        <v>2</v>
      </c>
      <c r="Q5" s="9" t="s">
        <v>3</v>
      </c>
      <c r="R5" s="10" t="s">
        <v>4</v>
      </c>
      <c r="S5" s="11" t="s">
        <v>5</v>
      </c>
      <c r="T5" s="2"/>
    </row>
    <row r="6" spans="1:20" ht="12.6" customHeight="1" x14ac:dyDescent="0.25">
      <c r="A6" s="51" t="s">
        <v>27</v>
      </c>
      <c r="B6" s="52"/>
      <c r="C6" s="48">
        <v>0</v>
      </c>
      <c r="D6" s="48">
        <v>0</v>
      </c>
      <c r="E6" s="40">
        <v>4</v>
      </c>
      <c r="F6" s="40">
        <v>3</v>
      </c>
      <c r="G6" s="40">
        <v>3</v>
      </c>
      <c r="H6" s="40">
        <v>5</v>
      </c>
      <c r="I6" s="40">
        <v>3</v>
      </c>
      <c r="J6" s="40">
        <v>4</v>
      </c>
      <c r="K6" s="40">
        <v>5</v>
      </c>
      <c r="L6" s="48">
        <v>0</v>
      </c>
      <c r="M6" s="48">
        <v>0</v>
      </c>
      <c r="N6" s="40">
        <v>5</v>
      </c>
      <c r="O6" s="48">
        <v>0</v>
      </c>
      <c r="P6" s="12">
        <f t="shared" ref="P6:P15" si="0">SUM(C6:O6)</f>
        <v>32</v>
      </c>
      <c r="Q6" s="13">
        <v>3.2</v>
      </c>
      <c r="R6" s="49">
        <f>C30/P6</f>
        <v>31.75</v>
      </c>
      <c r="S6" s="14">
        <v>139.1</v>
      </c>
      <c r="T6" s="2"/>
    </row>
    <row r="7" spans="1:20" ht="12.75" customHeight="1" x14ac:dyDescent="0.25">
      <c r="A7" s="51" t="s">
        <v>8</v>
      </c>
      <c r="B7" s="52"/>
      <c r="C7" s="40">
        <v>6</v>
      </c>
      <c r="D7" s="40">
        <v>4</v>
      </c>
      <c r="E7" s="40">
        <v>5</v>
      </c>
      <c r="F7" s="40">
        <v>4</v>
      </c>
      <c r="G7" s="40">
        <v>5</v>
      </c>
      <c r="H7" s="40">
        <v>5</v>
      </c>
      <c r="I7" s="40">
        <v>5</v>
      </c>
      <c r="J7" s="40">
        <v>3</v>
      </c>
      <c r="K7" s="40">
        <v>6</v>
      </c>
      <c r="L7" s="40">
        <v>5</v>
      </c>
      <c r="M7" s="40">
        <v>3</v>
      </c>
      <c r="N7" s="48">
        <v>0</v>
      </c>
      <c r="O7" s="48">
        <v>0</v>
      </c>
      <c r="P7" s="12">
        <f t="shared" si="0"/>
        <v>51</v>
      </c>
      <c r="Q7" s="13">
        <v>4.6399999999999997</v>
      </c>
      <c r="R7" s="49">
        <f>D30/P7</f>
        <v>11.862745098039216</v>
      </c>
      <c r="S7" s="14">
        <v>211.78</v>
      </c>
      <c r="T7" s="2"/>
    </row>
    <row r="8" spans="1:20" ht="12.75" customHeight="1" x14ac:dyDescent="0.25">
      <c r="A8" s="51" t="s">
        <v>26</v>
      </c>
      <c r="B8" s="52"/>
      <c r="C8" s="40">
        <v>6</v>
      </c>
      <c r="D8" s="40">
        <v>2</v>
      </c>
      <c r="E8" s="40">
        <v>1</v>
      </c>
      <c r="F8" s="40">
        <v>4</v>
      </c>
      <c r="G8" s="40">
        <v>5</v>
      </c>
      <c r="H8" s="40">
        <v>3</v>
      </c>
      <c r="I8" s="40">
        <v>4</v>
      </c>
      <c r="J8" s="40">
        <v>5</v>
      </c>
      <c r="K8" s="40">
        <v>2</v>
      </c>
      <c r="L8" s="40">
        <v>3</v>
      </c>
      <c r="M8" s="48">
        <v>0</v>
      </c>
      <c r="N8" s="48">
        <v>0</v>
      </c>
      <c r="O8" s="48">
        <v>0</v>
      </c>
      <c r="P8" s="12">
        <f t="shared" si="0"/>
        <v>35</v>
      </c>
      <c r="Q8" s="13">
        <v>3.5</v>
      </c>
      <c r="R8" s="49">
        <f>E30/P8</f>
        <v>0.97142857142857142</v>
      </c>
      <c r="S8" s="14">
        <v>146.85</v>
      </c>
      <c r="T8" s="2"/>
    </row>
    <row r="9" spans="1:20" ht="12.75" customHeight="1" x14ac:dyDescent="0.25">
      <c r="A9" s="51" t="s">
        <v>10</v>
      </c>
      <c r="B9" s="52"/>
      <c r="C9" s="40">
        <v>6</v>
      </c>
      <c r="D9" s="40">
        <v>4</v>
      </c>
      <c r="E9" s="40">
        <v>5</v>
      </c>
      <c r="F9" s="40">
        <v>7</v>
      </c>
      <c r="G9" s="40">
        <v>5</v>
      </c>
      <c r="H9" s="40">
        <v>5</v>
      </c>
      <c r="I9" s="40">
        <v>4</v>
      </c>
      <c r="J9" s="40">
        <v>5</v>
      </c>
      <c r="K9" s="40">
        <v>5</v>
      </c>
      <c r="L9" s="40">
        <v>3</v>
      </c>
      <c r="M9" s="48">
        <v>0</v>
      </c>
      <c r="N9" s="48">
        <v>0</v>
      </c>
      <c r="O9" s="48">
        <v>0</v>
      </c>
      <c r="P9" s="12">
        <f t="shared" si="0"/>
        <v>49</v>
      </c>
      <c r="Q9" s="13">
        <v>4.9000000000000004</v>
      </c>
      <c r="R9" s="49">
        <f>F30/P9</f>
        <v>42.775510204081634</v>
      </c>
      <c r="S9" s="15">
        <v>197.1</v>
      </c>
      <c r="T9" s="2"/>
    </row>
    <row r="10" spans="1:20" ht="12.75" customHeight="1" x14ac:dyDescent="0.25">
      <c r="A10" s="51" t="s">
        <v>6</v>
      </c>
      <c r="B10" s="52"/>
      <c r="C10" s="40">
        <v>5</v>
      </c>
      <c r="D10" s="40">
        <v>4</v>
      </c>
      <c r="E10" s="40">
        <v>7</v>
      </c>
      <c r="F10" s="40">
        <v>4</v>
      </c>
      <c r="G10" s="40">
        <v>3</v>
      </c>
      <c r="H10" s="40">
        <v>5</v>
      </c>
      <c r="I10" s="40">
        <v>2</v>
      </c>
      <c r="J10" s="40">
        <v>5</v>
      </c>
      <c r="K10" s="40">
        <v>5</v>
      </c>
      <c r="L10" s="40">
        <v>5</v>
      </c>
      <c r="M10" s="40">
        <v>6</v>
      </c>
      <c r="N10" s="48">
        <v>0</v>
      </c>
      <c r="O10" s="40">
        <v>5</v>
      </c>
      <c r="P10" s="12">
        <f t="shared" si="0"/>
        <v>56</v>
      </c>
      <c r="Q10" s="13">
        <v>4.67</v>
      </c>
      <c r="R10" s="49">
        <f>G30/P10</f>
        <v>95.714285714285708</v>
      </c>
      <c r="S10" s="15">
        <v>262.64</v>
      </c>
      <c r="T10" s="2"/>
    </row>
    <row r="11" spans="1:20" ht="12.75" customHeight="1" x14ac:dyDescent="0.25">
      <c r="A11" s="51" t="s">
        <v>28</v>
      </c>
      <c r="B11" s="52"/>
      <c r="C11" s="40">
        <v>1</v>
      </c>
      <c r="D11" s="40">
        <v>4</v>
      </c>
      <c r="E11" s="40">
        <v>1</v>
      </c>
      <c r="F11" s="40">
        <v>3</v>
      </c>
      <c r="G11" s="40">
        <v>3</v>
      </c>
      <c r="H11" s="40">
        <v>5</v>
      </c>
      <c r="I11" s="40">
        <v>6</v>
      </c>
      <c r="J11" s="40">
        <v>4</v>
      </c>
      <c r="K11" s="48">
        <v>0</v>
      </c>
      <c r="L11" s="40">
        <v>3</v>
      </c>
      <c r="M11" s="48">
        <v>0</v>
      </c>
      <c r="N11" s="48">
        <v>0</v>
      </c>
      <c r="O11" s="48">
        <v>0</v>
      </c>
      <c r="P11" s="12">
        <f t="shared" si="0"/>
        <v>30</v>
      </c>
      <c r="Q11" s="13">
        <v>3</v>
      </c>
      <c r="R11" s="49">
        <f>H30/P11</f>
        <v>17.533333333333335</v>
      </c>
      <c r="S11" s="15">
        <v>123.12</v>
      </c>
      <c r="T11" s="2"/>
    </row>
    <row r="12" spans="1:20" ht="12.75" customHeight="1" x14ac:dyDescent="0.25">
      <c r="A12" s="51" t="s">
        <v>25</v>
      </c>
      <c r="B12" s="52"/>
      <c r="C12" s="40">
        <v>7</v>
      </c>
      <c r="D12" s="40">
        <v>5</v>
      </c>
      <c r="E12" s="40">
        <v>5</v>
      </c>
      <c r="F12" s="40">
        <v>4</v>
      </c>
      <c r="G12" s="40">
        <v>4</v>
      </c>
      <c r="H12" s="40">
        <v>5</v>
      </c>
      <c r="I12" s="40">
        <v>4</v>
      </c>
      <c r="J12" s="48">
        <v>0</v>
      </c>
      <c r="K12" s="40">
        <v>3</v>
      </c>
      <c r="L12" s="40">
        <v>4</v>
      </c>
      <c r="M12" s="40">
        <v>4</v>
      </c>
      <c r="N12" s="48">
        <v>0</v>
      </c>
      <c r="O12" s="40">
        <v>4</v>
      </c>
      <c r="P12" s="12">
        <f t="shared" si="0"/>
        <v>49</v>
      </c>
      <c r="Q12" s="16">
        <v>4.08</v>
      </c>
      <c r="R12" s="49">
        <f>I30/P12</f>
        <v>50.408163265306122</v>
      </c>
      <c r="S12" s="15">
        <v>224.58</v>
      </c>
      <c r="T12" s="2"/>
    </row>
    <row r="13" spans="1:20" ht="12.75" customHeight="1" x14ac:dyDescent="0.25">
      <c r="A13" s="51" t="s">
        <v>9</v>
      </c>
      <c r="B13" s="52"/>
      <c r="C13" s="40">
        <v>5</v>
      </c>
      <c r="D13" s="48">
        <v>0</v>
      </c>
      <c r="E13" s="40">
        <v>4</v>
      </c>
      <c r="F13" s="40">
        <v>4</v>
      </c>
      <c r="G13" s="40">
        <v>2</v>
      </c>
      <c r="H13" s="40">
        <v>2</v>
      </c>
      <c r="I13" s="40">
        <v>4</v>
      </c>
      <c r="J13" s="40">
        <v>5</v>
      </c>
      <c r="K13" s="40">
        <v>3</v>
      </c>
      <c r="L13" s="48">
        <v>0</v>
      </c>
      <c r="M13" s="48">
        <v>0</v>
      </c>
      <c r="N13" s="40">
        <v>4</v>
      </c>
      <c r="O13" s="48">
        <v>0</v>
      </c>
      <c r="P13" s="12">
        <f t="shared" si="0"/>
        <v>33</v>
      </c>
      <c r="Q13" s="13">
        <v>3.3</v>
      </c>
      <c r="R13" s="49">
        <f>J30/P13</f>
        <v>58.424242424242422</v>
      </c>
      <c r="S13" s="15">
        <v>185.2</v>
      </c>
      <c r="T13" s="2"/>
    </row>
    <row r="14" spans="1:20" ht="12.75" customHeight="1" x14ac:dyDescent="0.25">
      <c r="A14" s="51" t="s">
        <v>11</v>
      </c>
      <c r="B14" s="52"/>
      <c r="C14" s="40">
        <v>4</v>
      </c>
      <c r="D14" s="40">
        <v>5</v>
      </c>
      <c r="E14" s="40">
        <v>4</v>
      </c>
      <c r="F14" s="40">
        <v>5</v>
      </c>
      <c r="G14" s="40">
        <v>6</v>
      </c>
      <c r="H14" s="40">
        <v>4</v>
      </c>
      <c r="I14" s="40">
        <v>4</v>
      </c>
      <c r="J14" s="40">
        <v>5</v>
      </c>
      <c r="K14" s="48">
        <v>0</v>
      </c>
      <c r="L14" s="40">
        <v>4</v>
      </c>
      <c r="M14" s="40">
        <v>4</v>
      </c>
      <c r="N14" s="48">
        <v>0</v>
      </c>
      <c r="O14" s="48">
        <v>0</v>
      </c>
      <c r="P14" s="12">
        <f t="shared" si="0"/>
        <v>45</v>
      </c>
      <c r="Q14" s="16">
        <v>4.09</v>
      </c>
      <c r="R14" s="49">
        <f>K30/P14</f>
        <v>12.311111111111112</v>
      </c>
      <c r="S14" s="14">
        <v>202.92</v>
      </c>
      <c r="T14" s="2"/>
    </row>
    <row r="15" spans="1:20" ht="12.75" customHeight="1" x14ac:dyDescent="0.25">
      <c r="A15" s="51" t="s">
        <v>7</v>
      </c>
      <c r="B15" s="52"/>
      <c r="C15" s="40">
        <v>6</v>
      </c>
      <c r="D15" s="40">
        <v>3</v>
      </c>
      <c r="E15" s="40">
        <v>5</v>
      </c>
      <c r="F15" s="40">
        <v>2</v>
      </c>
      <c r="G15" s="40">
        <v>4</v>
      </c>
      <c r="H15" s="40">
        <v>4</v>
      </c>
      <c r="I15" s="40">
        <v>5</v>
      </c>
      <c r="J15" s="40">
        <v>5</v>
      </c>
      <c r="K15" s="40">
        <v>5</v>
      </c>
      <c r="L15" s="40">
        <v>4</v>
      </c>
      <c r="M15" s="48">
        <v>0</v>
      </c>
      <c r="N15" s="48">
        <v>0</v>
      </c>
      <c r="O15" s="48">
        <v>0</v>
      </c>
      <c r="P15" s="12">
        <f t="shared" si="0"/>
        <v>43</v>
      </c>
      <c r="Q15" s="13">
        <v>4.3</v>
      </c>
      <c r="R15" s="49">
        <f>L30/P15</f>
        <v>31.720930232558139</v>
      </c>
      <c r="S15" s="15">
        <v>191.76</v>
      </c>
      <c r="T15" s="2"/>
    </row>
    <row r="16" spans="1:20" ht="12.75" customHeight="1" x14ac:dyDescent="0.25">
      <c r="A16" s="57" t="s">
        <v>3</v>
      </c>
      <c r="B16" s="58"/>
      <c r="C16" s="17">
        <f t="shared" ref="C16:K16" si="1">SUM(C6:C15)/10</f>
        <v>4.5999999999999996</v>
      </c>
      <c r="D16" s="17">
        <f t="shared" si="1"/>
        <v>3.1</v>
      </c>
      <c r="E16" s="17">
        <f t="shared" si="1"/>
        <v>4.0999999999999996</v>
      </c>
      <c r="F16" s="18">
        <f t="shared" si="1"/>
        <v>4</v>
      </c>
      <c r="G16" s="17">
        <f t="shared" si="1"/>
        <v>4</v>
      </c>
      <c r="H16" s="17">
        <f t="shared" si="1"/>
        <v>4.3</v>
      </c>
      <c r="I16" s="17">
        <f t="shared" si="1"/>
        <v>4.0999999999999996</v>
      </c>
      <c r="J16" s="17">
        <f t="shared" si="1"/>
        <v>4.0999999999999996</v>
      </c>
      <c r="K16" s="17">
        <f t="shared" si="1"/>
        <v>3.4</v>
      </c>
      <c r="L16" s="17">
        <f>SUM(L6:L15)/8</f>
        <v>3.875</v>
      </c>
      <c r="M16" s="17">
        <f>SUM(M6:M15)/4</f>
        <v>4.25</v>
      </c>
      <c r="N16" s="17">
        <f>SUM(N6:N15)/2</f>
        <v>4.5</v>
      </c>
      <c r="O16" s="17">
        <f>SUM(O6:O15)/2</f>
        <v>4.5</v>
      </c>
      <c r="P16" s="17">
        <f>SUM(P6:P15)</f>
        <v>423</v>
      </c>
      <c r="Q16" s="17">
        <f>P16/106</f>
        <v>3.9905660377358489</v>
      </c>
      <c r="R16" s="50">
        <f>M30/P16</f>
        <v>37.713947990543737</v>
      </c>
      <c r="S16" s="19">
        <f>SUM(S6:S15)</f>
        <v>1885.0500000000002</v>
      </c>
      <c r="T16" s="2"/>
    </row>
    <row r="17" spans="1:20" ht="10.05000000000000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0"/>
      <c r="Q17" s="2"/>
      <c r="R17" s="21"/>
      <c r="S17" s="2"/>
      <c r="T17" s="2"/>
    </row>
    <row r="18" spans="1:20" ht="15.75" customHeight="1" x14ac:dyDescent="0.3">
      <c r="A18" s="6"/>
      <c r="B18" s="6"/>
      <c r="C18" s="6"/>
      <c r="D18" s="6"/>
      <c r="E18" s="2"/>
      <c r="F18" s="2"/>
      <c r="G18" s="2"/>
      <c r="H18" s="2"/>
      <c r="I18" s="2"/>
      <c r="J18" s="2"/>
      <c r="K18" s="2"/>
      <c r="L18" s="2"/>
      <c r="M18" s="20"/>
      <c r="N18" s="2"/>
      <c r="O18" s="2"/>
      <c r="P18" s="43"/>
      <c r="Q18" s="42"/>
      <c r="R18" s="45"/>
      <c r="S18" s="2"/>
      <c r="T18" s="2"/>
    </row>
    <row r="19" spans="1:20" ht="5.0999999999999996" customHeight="1" x14ac:dyDescent="0.25">
      <c r="A19" s="2"/>
      <c r="B19" s="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1"/>
      <c r="Q19" s="23"/>
      <c r="R19" s="23"/>
      <c r="S19" s="2"/>
      <c r="T19" s="2"/>
    </row>
    <row r="20" spans="1:20" ht="12.75" customHeight="1" x14ac:dyDescent="0.25">
      <c r="A20" s="55" t="s">
        <v>12</v>
      </c>
      <c r="B20" s="56"/>
      <c r="C20" s="24" t="s">
        <v>27</v>
      </c>
      <c r="D20" s="24" t="s">
        <v>8</v>
      </c>
      <c r="E20" s="24" t="s">
        <v>26</v>
      </c>
      <c r="F20" s="24" t="s">
        <v>10</v>
      </c>
      <c r="G20" s="24" t="s">
        <v>6</v>
      </c>
      <c r="H20" s="24" t="s">
        <v>28</v>
      </c>
      <c r="I20" s="24" t="s">
        <v>25</v>
      </c>
      <c r="J20" s="24" t="s">
        <v>9</v>
      </c>
      <c r="K20" s="24" t="s">
        <v>11</v>
      </c>
      <c r="L20" s="24" t="s">
        <v>7</v>
      </c>
      <c r="M20" s="65" t="s">
        <v>13</v>
      </c>
      <c r="N20" s="64"/>
      <c r="O20" s="21"/>
      <c r="P20" s="41"/>
      <c r="Q20" s="41"/>
      <c r="R20" s="25"/>
      <c r="S20" s="21"/>
      <c r="T20" s="21"/>
    </row>
    <row r="21" spans="1:20" ht="12.75" customHeight="1" x14ac:dyDescent="0.25">
      <c r="A21" s="53">
        <v>1</v>
      </c>
      <c r="B21" s="54"/>
      <c r="C21" s="48">
        <v>500</v>
      </c>
      <c r="D21" s="40">
        <v>48</v>
      </c>
      <c r="E21" s="40">
        <v>34</v>
      </c>
      <c r="F21" s="40">
        <v>120</v>
      </c>
      <c r="G21" s="48">
        <v>0</v>
      </c>
      <c r="H21" s="48">
        <v>0</v>
      </c>
      <c r="I21" s="40">
        <v>1852</v>
      </c>
      <c r="J21" s="48">
        <v>0</v>
      </c>
      <c r="K21" s="48">
        <v>0</v>
      </c>
      <c r="L21" s="40">
        <v>824</v>
      </c>
      <c r="M21" s="63">
        <f t="shared" ref="M21:M26" si="2">SUM(C21:L21)</f>
        <v>3378</v>
      </c>
      <c r="N21" s="64"/>
      <c r="O21" s="21"/>
      <c r="P21" s="38"/>
      <c r="Q21" s="38"/>
      <c r="R21" s="28"/>
      <c r="S21" s="22"/>
      <c r="T21" s="21"/>
    </row>
    <row r="22" spans="1:20" ht="12.75" customHeight="1" x14ac:dyDescent="0.25">
      <c r="A22" s="53">
        <v>2</v>
      </c>
      <c r="B22" s="54"/>
      <c r="C22" s="48">
        <v>500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0">
        <v>30</v>
      </c>
      <c r="J22" s="48">
        <v>500</v>
      </c>
      <c r="K22" s="40">
        <v>30</v>
      </c>
      <c r="L22" s="48">
        <v>0</v>
      </c>
      <c r="M22" s="63">
        <f t="shared" si="2"/>
        <v>1060</v>
      </c>
      <c r="N22" s="64"/>
      <c r="O22" s="21"/>
      <c r="P22" s="38"/>
      <c r="Q22" s="38"/>
      <c r="R22" s="26"/>
      <c r="S22" s="21"/>
      <c r="T22" s="21"/>
    </row>
    <row r="23" spans="1:20" ht="12.75" customHeight="1" x14ac:dyDescent="0.25">
      <c r="A23" s="53">
        <v>3</v>
      </c>
      <c r="B23" s="54"/>
      <c r="C23" s="48">
        <v>0</v>
      </c>
      <c r="D23" s="40">
        <v>80</v>
      </c>
      <c r="E23" s="48">
        <v>0</v>
      </c>
      <c r="F23" s="48">
        <v>0</v>
      </c>
      <c r="G23" s="40">
        <v>3215</v>
      </c>
      <c r="H23" s="48">
        <v>0</v>
      </c>
      <c r="I23" s="40">
        <v>23</v>
      </c>
      <c r="J23" s="48">
        <v>0</v>
      </c>
      <c r="K23" s="48">
        <v>0</v>
      </c>
      <c r="L23" s="40">
        <v>23</v>
      </c>
      <c r="M23" s="63">
        <f t="shared" si="2"/>
        <v>3341</v>
      </c>
      <c r="N23" s="64"/>
      <c r="O23" s="21"/>
      <c r="P23" s="39"/>
      <c r="Q23" s="39"/>
      <c r="R23" s="26"/>
      <c r="S23" s="22"/>
      <c r="T23" s="21"/>
    </row>
    <row r="24" spans="1:20" ht="12.75" customHeight="1" x14ac:dyDescent="0.25">
      <c r="A24" s="53">
        <v>4</v>
      </c>
      <c r="B24" s="54"/>
      <c r="C24" s="48">
        <v>0</v>
      </c>
      <c r="D24" s="48">
        <v>0</v>
      </c>
      <c r="E24" s="48">
        <v>0</v>
      </c>
      <c r="F24" s="40">
        <v>1000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63">
        <f t="shared" si="2"/>
        <v>1000</v>
      </c>
      <c r="N24" s="64"/>
      <c r="O24" s="21"/>
      <c r="P24" s="39"/>
      <c r="Q24" s="39"/>
      <c r="R24" s="47"/>
      <c r="S24" s="21"/>
      <c r="T24" s="21"/>
    </row>
    <row r="25" spans="1:20" ht="12.75" customHeight="1" x14ac:dyDescent="0.25">
      <c r="A25" s="53">
        <v>5</v>
      </c>
      <c r="B25" s="54"/>
      <c r="C25" s="48">
        <v>0</v>
      </c>
      <c r="D25" s="40">
        <v>141</v>
      </c>
      <c r="E25" s="48">
        <v>0</v>
      </c>
      <c r="F25" s="40">
        <v>102</v>
      </c>
      <c r="G25" s="48">
        <v>0</v>
      </c>
      <c r="H25" s="48">
        <v>0</v>
      </c>
      <c r="I25" s="48">
        <v>0</v>
      </c>
      <c r="J25" s="48">
        <v>0</v>
      </c>
      <c r="K25" s="40">
        <v>24</v>
      </c>
      <c r="L25" s="48">
        <v>0</v>
      </c>
      <c r="M25" s="63">
        <f t="shared" si="2"/>
        <v>267</v>
      </c>
      <c r="N25" s="64"/>
      <c r="O25" s="21"/>
      <c r="P25" s="44"/>
      <c r="Q25" s="44"/>
      <c r="R25" s="28"/>
      <c r="S25" s="21"/>
      <c r="T25" s="21"/>
    </row>
    <row r="26" spans="1:20" ht="12.75" customHeight="1" x14ac:dyDescent="0.25">
      <c r="A26" s="29"/>
      <c r="B26" s="30">
        <v>6</v>
      </c>
      <c r="C26" s="48">
        <v>0</v>
      </c>
      <c r="D26" s="40">
        <v>75</v>
      </c>
      <c r="E26" s="48">
        <v>0</v>
      </c>
      <c r="F26" s="40">
        <v>90</v>
      </c>
      <c r="G26" s="40">
        <v>688</v>
      </c>
      <c r="H26" s="48">
        <v>0</v>
      </c>
      <c r="I26" s="40">
        <v>65</v>
      </c>
      <c r="J26" s="48">
        <v>0</v>
      </c>
      <c r="K26" s="48">
        <v>0</v>
      </c>
      <c r="L26" s="48">
        <v>0</v>
      </c>
      <c r="M26" s="63">
        <f t="shared" si="2"/>
        <v>918</v>
      </c>
      <c r="N26" s="64"/>
      <c r="O26" s="21"/>
      <c r="P26" s="46"/>
      <c r="Q26" s="46"/>
      <c r="R26" s="44"/>
      <c r="S26" s="22"/>
      <c r="T26" s="21"/>
    </row>
    <row r="27" spans="1:20" ht="12.75" customHeight="1" x14ac:dyDescent="0.25">
      <c r="A27" s="55">
        <v>7</v>
      </c>
      <c r="B27" s="56"/>
      <c r="C27" s="48">
        <v>0</v>
      </c>
      <c r="D27" s="40">
        <v>185</v>
      </c>
      <c r="E27" s="48">
        <v>0</v>
      </c>
      <c r="F27" s="48">
        <v>0</v>
      </c>
      <c r="G27" s="48">
        <v>0</v>
      </c>
      <c r="H27" s="40">
        <v>26</v>
      </c>
      <c r="I27" s="48">
        <v>0</v>
      </c>
      <c r="J27" s="48">
        <v>0</v>
      </c>
      <c r="K27" s="48">
        <v>0</v>
      </c>
      <c r="L27" s="40">
        <v>333</v>
      </c>
      <c r="M27" s="63">
        <f t="shared" ref="M27:M32" si="3">SUM(C27:L27)</f>
        <v>544</v>
      </c>
      <c r="N27" s="64"/>
      <c r="O27" s="21"/>
      <c r="P27" s="44"/>
      <c r="Q27" s="44"/>
      <c r="R27" s="31"/>
      <c r="S27" s="21"/>
      <c r="T27" s="21"/>
    </row>
    <row r="28" spans="1:20" ht="12.75" customHeight="1" x14ac:dyDescent="0.25">
      <c r="A28" s="55">
        <v>8</v>
      </c>
      <c r="B28" s="56"/>
      <c r="C28" s="48">
        <v>0</v>
      </c>
      <c r="D28" s="48">
        <v>0</v>
      </c>
      <c r="E28" s="48">
        <v>0</v>
      </c>
      <c r="F28" s="40">
        <v>672</v>
      </c>
      <c r="G28" s="48">
        <v>0</v>
      </c>
      <c r="H28" s="48">
        <v>0</v>
      </c>
      <c r="I28" s="48">
        <v>500</v>
      </c>
      <c r="J28" s="40">
        <v>1428</v>
      </c>
      <c r="K28" s="48">
        <v>0</v>
      </c>
      <c r="L28" s="48">
        <v>0</v>
      </c>
      <c r="M28" s="63">
        <f t="shared" si="3"/>
        <v>2600</v>
      </c>
      <c r="N28" s="64"/>
      <c r="O28" s="21"/>
      <c r="P28" s="32"/>
      <c r="Q28" s="32"/>
      <c r="R28" s="27"/>
      <c r="S28" s="21"/>
      <c r="T28" s="21"/>
    </row>
    <row r="29" spans="1:20" ht="12.75" customHeight="1" x14ac:dyDescent="0.25">
      <c r="A29" s="55">
        <v>9</v>
      </c>
      <c r="B29" s="68"/>
      <c r="C29" s="48">
        <v>0</v>
      </c>
      <c r="D29" s="40">
        <v>16</v>
      </c>
      <c r="E29" s="48">
        <v>0</v>
      </c>
      <c r="F29" s="40">
        <v>112</v>
      </c>
      <c r="G29" s="40">
        <v>79</v>
      </c>
      <c r="H29" s="48">
        <v>500</v>
      </c>
      <c r="I29" s="48">
        <v>0</v>
      </c>
      <c r="J29" s="48">
        <v>0</v>
      </c>
      <c r="K29" s="48">
        <v>500</v>
      </c>
      <c r="L29" s="40">
        <v>184</v>
      </c>
      <c r="M29" s="63">
        <f t="shared" si="3"/>
        <v>1391</v>
      </c>
      <c r="N29" s="64"/>
      <c r="O29" s="21"/>
      <c r="P29" s="25"/>
      <c r="Q29" s="25"/>
      <c r="R29" s="25"/>
      <c r="S29" s="21"/>
      <c r="T29" s="21"/>
    </row>
    <row r="30" spans="1:20" ht="12.75" customHeight="1" x14ac:dyDescent="0.25">
      <c r="A30" s="66" t="s">
        <v>22</v>
      </c>
      <c r="B30" s="67"/>
      <c r="C30" s="33">
        <f t="shared" ref="C30:L30" si="4">SUM(C21:C29)+C41</f>
        <v>1016</v>
      </c>
      <c r="D30" s="33">
        <f t="shared" si="4"/>
        <v>605</v>
      </c>
      <c r="E30" s="33">
        <f t="shared" si="4"/>
        <v>34</v>
      </c>
      <c r="F30" s="33">
        <f t="shared" si="4"/>
        <v>2096</v>
      </c>
      <c r="G30" s="33">
        <f t="shared" si="4"/>
        <v>5360</v>
      </c>
      <c r="H30" s="33">
        <f t="shared" si="4"/>
        <v>526</v>
      </c>
      <c r="I30" s="33">
        <f t="shared" si="4"/>
        <v>2470</v>
      </c>
      <c r="J30" s="33">
        <f>SUM(J21:J29)+J41</f>
        <v>1928</v>
      </c>
      <c r="K30" s="33">
        <f t="shared" si="4"/>
        <v>554</v>
      </c>
      <c r="L30" s="33">
        <f t="shared" si="4"/>
        <v>1364</v>
      </c>
      <c r="M30" s="63">
        <f t="shared" si="3"/>
        <v>15953</v>
      </c>
      <c r="N30" s="64"/>
      <c r="O30" s="21"/>
      <c r="P30" s="25"/>
      <c r="Q30" s="25"/>
      <c r="R30" s="25"/>
      <c r="S30" s="21"/>
      <c r="T30" s="21"/>
    </row>
    <row r="31" spans="1:20" ht="12.75" customHeight="1" x14ac:dyDescent="0.25">
      <c r="A31" s="69" t="s">
        <v>14</v>
      </c>
      <c r="B31" s="70"/>
      <c r="C31" s="33">
        <v>3500</v>
      </c>
      <c r="D31" s="33">
        <v>3850</v>
      </c>
      <c r="E31" s="33">
        <v>3500</v>
      </c>
      <c r="F31" s="33">
        <v>3500</v>
      </c>
      <c r="G31" s="33">
        <v>4200</v>
      </c>
      <c r="H31" s="33">
        <v>3500</v>
      </c>
      <c r="I31" s="33">
        <v>4200</v>
      </c>
      <c r="J31" s="33">
        <v>3500</v>
      </c>
      <c r="K31" s="33">
        <v>3850</v>
      </c>
      <c r="L31" s="33">
        <v>3500</v>
      </c>
      <c r="M31" s="63">
        <f t="shared" si="3"/>
        <v>37100</v>
      </c>
      <c r="N31" s="64"/>
      <c r="O31" s="21"/>
      <c r="P31" s="21"/>
      <c r="Q31" s="21"/>
      <c r="R31" s="21"/>
      <c r="S31" s="21"/>
      <c r="T31" s="21"/>
    </row>
    <row r="32" spans="1:20" ht="15.75" customHeight="1" x14ac:dyDescent="0.25">
      <c r="A32" s="66" t="s">
        <v>15</v>
      </c>
      <c r="B32" s="71"/>
      <c r="C32" s="34">
        <f>C30-C31</f>
        <v>-2484</v>
      </c>
      <c r="D32" s="34">
        <f t="shared" ref="D32:L32" si="5">D30-D31</f>
        <v>-3245</v>
      </c>
      <c r="E32" s="34">
        <f t="shared" si="5"/>
        <v>-3466</v>
      </c>
      <c r="F32" s="34">
        <f t="shared" si="5"/>
        <v>-1404</v>
      </c>
      <c r="G32" s="34">
        <f t="shared" si="5"/>
        <v>1160</v>
      </c>
      <c r="H32" s="34">
        <f t="shared" si="5"/>
        <v>-2974</v>
      </c>
      <c r="I32" s="34">
        <f t="shared" si="5"/>
        <v>-1730</v>
      </c>
      <c r="J32" s="34">
        <f t="shared" si="5"/>
        <v>-1572</v>
      </c>
      <c r="K32" s="34">
        <f t="shared" si="5"/>
        <v>-3296</v>
      </c>
      <c r="L32" s="34">
        <f t="shared" si="5"/>
        <v>-2136</v>
      </c>
      <c r="M32" s="63">
        <f t="shared" si="3"/>
        <v>-21147</v>
      </c>
      <c r="N32" s="64"/>
      <c r="O32" s="21"/>
      <c r="P32" s="21"/>
      <c r="Q32" s="21"/>
      <c r="R32" s="21"/>
      <c r="S32" s="21"/>
      <c r="T32" s="21"/>
    </row>
    <row r="33" spans="1:20" ht="6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2.75" customHeight="1" x14ac:dyDescent="0.3">
      <c r="A34" s="6" t="s">
        <v>30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5.0999999999999996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2.75" customHeight="1" x14ac:dyDescent="0.25">
      <c r="A36" s="55" t="s">
        <v>12</v>
      </c>
      <c r="B36" s="56"/>
      <c r="C36" s="24" t="s">
        <v>27</v>
      </c>
      <c r="D36" s="24" t="s">
        <v>8</v>
      </c>
      <c r="E36" s="24" t="s">
        <v>26</v>
      </c>
      <c r="F36" s="24" t="s">
        <v>10</v>
      </c>
      <c r="G36" s="24" t="s">
        <v>6</v>
      </c>
      <c r="H36" s="24" t="s">
        <v>28</v>
      </c>
      <c r="I36" s="24" t="s">
        <v>25</v>
      </c>
      <c r="J36" s="24" t="s">
        <v>9</v>
      </c>
      <c r="K36" s="24" t="s">
        <v>11</v>
      </c>
      <c r="L36" s="24" t="s">
        <v>7</v>
      </c>
      <c r="M36" s="65" t="s">
        <v>29</v>
      </c>
      <c r="N36" s="64"/>
      <c r="O36" s="2"/>
      <c r="P36" s="2"/>
      <c r="Q36" s="2"/>
      <c r="R36" s="2"/>
      <c r="S36" s="2"/>
      <c r="T36" s="2"/>
    </row>
    <row r="37" spans="1:20" ht="12.75" customHeight="1" x14ac:dyDescent="0.25">
      <c r="A37" s="55" t="s">
        <v>19</v>
      </c>
      <c r="B37" s="56"/>
      <c r="C37" s="48">
        <v>0</v>
      </c>
      <c r="D37" s="40">
        <v>60</v>
      </c>
      <c r="E37" s="48">
        <v>0</v>
      </c>
      <c r="F37" s="48">
        <v>0</v>
      </c>
      <c r="G37" s="40">
        <v>132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63">
        <f>SUM(C37:L37)</f>
        <v>192</v>
      </c>
      <c r="N37" s="64"/>
      <c r="O37" s="2"/>
      <c r="P37" s="2"/>
      <c r="Q37" s="2"/>
      <c r="R37" s="2"/>
      <c r="S37" s="2"/>
      <c r="T37" s="2"/>
    </row>
    <row r="38" spans="1:20" ht="12.75" customHeight="1" x14ac:dyDescent="0.25">
      <c r="A38" s="55" t="s">
        <v>20</v>
      </c>
      <c r="B38" s="56"/>
      <c r="C38" s="48">
        <v>0</v>
      </c>
      <c r="D38" s="48">
        <v>0</v>
      </c>
      <c r="E38" s="48">
        <v>0</v>
      </c>
      <c r="F38" s="48">
        <v>0</v>
      </c>
      <c r="G38" s="40">
        <v>1144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63">
        <f>SUM(C38:L38)</f>
        <v>1144</v>
      </c>
      <c r="N38" s="64"/>
      <c r="O38" s="2"/>
      <c r="P38" s="2"/>
      <c r="Q38" s="2"/>
      <c r="R38" s="2"/>
      <c r="S38" s="2"/>
      <c r="T38" s="2"/>
    </row>
    <row r="39" spans="1:20" ht="12.75" customHeight="1" x14ac:dyDescent="0.25">
      <c r="A39" s="55" t="s">
        <v>24</v>
      </c>
      <c r="B39" s="56"/>
      <c r="C39" s="40">
        <v>16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63">
        <f>SUM(C39:L39)</f>
        <v>16</v>
      </c>
      <c r="N39" s="64"/>
      <c r="O39" s="2"/>
      <c r="P39" s="2"/>
      <c r="Q39" s="2"/>
      <c r="R39" s="2"/>
      <c r="S39" s="2"/>
      <c r="T39" s="2"/>
    </row>
    <row r="40" spans="1:20" ht="12.75" customHeight="1" x14ac:dyDescent="0.25">
      <c r="A40" s="55" t="s">
        <v>18</v>
      </c>
      <c r="B40" s="56"/>
      <c r="C40" s="48">
        <v>0</v>
      </c>
      <c r="D40" s="48">
        <v>0</v>
      </c>
      <c r="E40" s="48">
        <v>0</v>
      </c>
      <c r="F40" s="48">
        <v>0</v>
      </c>
      <c r="G40" s="40">
        <v>102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63">
        <f>SUM(C40:L40)</f>
        <v>102</v>
      </c>
      <c r="N40" s="64"/>
      <c r="O40" s="2"/>
      <c r="P40" s="2"/>
      <c r="Q40" s="2"/>
      <c r="R40" s="2"/>
      <c r="S40" s="2"/>
      <c r="T40" s="2"/>
    </row>
    <row r="41" spans="1:20" ht="12.75" customHeight="1" x14ac:dyDescent="0.25">
      <c r="A41" s="69" t="s">
        <v>21</v>
      </c>
      <c r="B41" s="70"/>
      <c r="C41" s="35">
        <f t="shared" ref="C41:L41" si="6">SUM(C37:C40)</f>
        <v>16</v>
      </c>
      <c r="D41" s="35">
        <f t="shared" si="6"/>
        <v>60</v>
      </c>
      <c r="E41" s="35">
        <f t="shared" si="6"/>
        <v>0</v>
      </c>
      <c r="F41" s="35">
        <f t="shared" si="6"/>
        <v>0</v>
      </c>
      <c r="G41" s="35">
        <f t="shared" si="6"/>
        <v>1378</v>
      </c>
      <c r="H41" s="35">
        <f t="shared" si="6"/>
        <v>0</v>
      </c>
      <c r="I41" s="35">
        <f t="shared" si="6"/>
        <v>0</v>
      </c>
      <c r="J41" s="35">
        <f t="shared" si="6"/>
        <v>0</v>
      </c>
      <c r="K41" s="35">
        <f t="shared" si="6"/>
        <v>0</v>
      </c>
      <c r="L41" s="35">
        <f t="shared" si="6"/>
        <v>0</v>
      </c>
      <c r="M41" s="63">
        <f>SUM(C41:L41)</f>
        <v>1454</v>
      </c>
      <c r="N41" s="64"/>
      <c r="O41" s="2"/>
      <c r="P41" s="2"/>
      <c r="Q41" s="2"/>
      <c r="R41" s="2"/>
      <c r="S41" s="2"/>
      <c r="T41" s="2"/>
    </row>
    <row r="42" spans="1:20" ht="4.0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3.8" customHeight="1" x14ac:dyDescent="0.25">
      <c r="A43" s="72"/>
      <c r="B43" s="72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73"/>
      <c r="N43" s="74"/>
      <c r="O43" s="2"/>
      <c r="P43" s="2"/>
      <c r="Q43" s="2"/>
      <c r="R43" s="2"/>
      <c r="S43" s="2"/>
      <c r="T43" s="2"/>
    </row>
    <row r="44" spans="1:20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2.75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</row>
    <row r="46" spans="1:20" ht="12.75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</row>
  </sheetData>
  <mergeCells count="53">
    <mergeCell ref="A39:B39"/>
    <mergeCell ref="A41:B41"/>
    <mergeCell ref="M41:N41"/>
    <mergeCell ref="A43:B43"/>
    <mergeCell ref="M43:N43"/>
    <mergeCell ref="A40:B40"/>
    <mergeCell ref="M40:N40"/>
    <mergeCell ref="M39:N39"/>
    <mergeCell ref="A38:B38"/>
    <mergeCell ref="M38:N38"/>
    <mergeCell ref="A31:B31"/>
    <mergeCell ref="A37:B37"/>
    <mergeCell ref="M37:N37"/>
    <mergeCell ref="M31:N31"/>
    <mergeCell ref="M32:N32"/>
    <mergeCell ref="M36:N36"/>
    <mergeCell ref="A36:B36"/>
    <mergeCell ref="A32:B32"/>
    <mergeCell ref="A30:B30"/>
    <mergeCell ref="M26:N26"/>
    <mergeCell ref="M28:N28"/>
    <mergeCell ref="A29:B29"/>
    <mergeCell ref="A28:B28"/>
    <mergeCell ref="M29:N29"/>
    <mergeCell ref="M30:N30"/>
    <mergeCell ref="A27:B27"/>
    <mergeCell ref="M27:N27"/>
    <mergeCell ref="M25:N25"/>
    <mergeCell ref="A25:B25"/>
    <mergeCell ref="M20:N20"/>
    <mergeCell ref="M21:N21"/>
    <mergeCell ref="M22:N22"/>
    <mergeCell ref="M23:N23"/>
    <mergeCell ref="M24:N24"/>
    <mergeCell ref="A24:B24"/>
    <mergeCell ref="A1:I1"/>
    <mergeCell ref="A3:B3"/>
    <mergeCell ref="A5:B5"/>
    <mergeCell ref="A6:B6"/>
    <mergeCell ref="A10:B10"/>
    <mergeCell ref="A7:B7"/>
    <mergeCell ref="A8:B8"/>
    <mergeCell ref="A9:B9"/>
    <mergeCell ref="A11:B11"/>
    <mergeCell ref="A12:B12"/>
    <mergeCell ref="A13:B13"/>
    <mergeCell ref="A22:B22"/>
    <mergeCell ref="A23:B23"/>
    <mergeCell ref="A20:B20"/>
    <mergeCell ref="A16:B16"/>
    <mergeCell ref="A21:B21"/>
    <mergeCell ref="A14:B14"/>
    <mergeCell ref="A15:B15"/>
  </mergeCells>
  <phoneticPr fontId="1" type="noConversion"/>
  <pageMargins left="0.35433070866141736" right="0.35433070866141736" top="0.39370078740157483" bottom="0.39370078740157483" header="0.51181102362204722" footer="0.51181102362204722"/>
  <pageSetup paperSize="9" orientation="landscape" r:id="rId1"/>
  <ignoredErrors>
    <ignoredError sqref="M21 M22:N29" formulaRange="1"/>
    <ignoredError sqref="R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stat2425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Kratz</dc:creator>
  <cp:lastModifiedBy>Stefan Kratz</cp:lastModifiedBy>
  <cp:lastPrinted>2025-08-12T15:21:33Z</cp:lastPrinted>
  <dcterms:created xsi:type="dcterms:W3CDTF">2009-12-16T18:47:12Z</dcterms:created>
  <dcterms:modified xsi:type="dcterms:W3CDTF">2025-08-16T22:52:58Z</dcterms:modified>
</cp:coreProperties>
</file>